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Анализ ПФХД" sheetId="1" r:id="rId1"/>
    <sheet name="Доп.инф. (коммун. и связь)" sheetId="3" r:id="rId2"/>
  </sheets>
  <calcPr calcId="162913" refMode="R1C1"/>
</workbook>
</file>

<file path=xl/calcChain.xml><?xml version="1.0" encoding="utf-8"?>
<calcChain xmlns="http://schemas.openxmlformats.org/spreadsheetml/2006/main">
  <c r="H41" i="1" l="1"/>
  <c r="G41" i="1"/>
  <c r="J32" i="1"/>
  <c r="O32" i="1" s="1"/>
  <c r="I32" i="1"/>
  <c r="J38" i="1"/>
  <c r="I38" i="1"/>
  <c r="J33" i="1"/>
  <c r="J26" i="1"/>
  <c r="J18" i="1"/>
  <c r="O38" i="1" l="1"/>
  <c r="J16" i="3"/>
  <c r="I16" i="3"/>
  <c r="F16" i="3"/>
  <c r="H14" i="3"/>
  <c r="G14" i="3"/>
  <c r="E14" i="3"/>
  <c r="D14" i="3"/>
  <c r="B14" i="3"/>
  <c r="J13" i="3"/>
  <c r="I13" i="3"/>
  <c r="C13" i="3"/>
  <c r="J12" i="3"/>
  <c r="I12" i="3"/>
  <c r="F12" i="3"/>
  <c r="J11" i="3"/>
  <c r="I11" i="3"/>
  <c r="F11" i="3"/>
  <c r="H10" i="3"/>
  <c r="G10" i="3"/>
  <c r="E10" i="3"/>
  <c r="D10" i="3"/>
  <c r="B10" i="3"/>
  <c r="J9" i="3"/>
  <c r="I9" i="3"/>
  <c r="F9" i="3"/>
  <c r="J8" i="3"/>
  <c r="I8" i="3"/>
  <c r="F8" i="3"/>
  <c r="J7" i="3"/>
  <c r="I7" i="3"/>
  <c r="C7" i="3"/>
  <c r="F7" i="3" s="1"/>
  <c r="J6" i="3"/>
  <c r="I6" i="3"/>
  <c r="G15" i="3" l="1"/>
  <c r="G17" i="3" s="1"/>
  <c r="I14" i="3"/>
  <c r="E15" i="3"/>
  <c r="E17" i="3" s="1"/>
  <c r="H15" i="3"/>
  <c r="H17" i="3" s="1"/>
  <c r="I10" i="3"/>
  <c r="C14" i="3"/>
  <c r="D15" i="3"/>
  <c r="D17" i="3" s="1"/>
  <c r="F13" i="3"/>
  <c r="F14" i="3" s="1"/>
  <c r="C10" i="3"/>
  <c r="B15" i="3"/>
  <c r="B17" i="3" s="1"/>
  <c r="J14" i="3"/>
  <c r="J10" i="3"/>
  <c r="F6" i="3"/>
  <c r="F10" i="3" s="1"/>
  <c r="J8" i="1"/>
  <c r="J5" i="1"/>
  <c r="I15" i="3" l="1"/>
  <c r="I17" i="3" s="1"/>
  <c r="C15" i="3"/>
  <c r="F15" i="3"/>
  <c r="F17" i="3" s="1"/>
  <c r="J15" i="3"/>
  <c r="J17" i="3" s="1"/>
  <c r="J35" i="1"/>
  <c r="J28" i="1"/>
  <c r="J21" i="1"/>
  <c r="J13" i="1"/>
  <c r="J10" i="1"/>
  <c r="I8" i="1"/>
  <c r="I10" i="1"/>
  <c r="I13" i="1"/>
  <c r="I18" i="1"/>
  <c r="I21" i="1"/>
  <c r="I24" i="1"/>
  <c r="I25" i="1"/>
  <c r="I26" i="1"/>
  <c r="I28" i="1"/>
  <c r="I33" i="1"/>
  <c r="I35" i="1"/>
  <c r="I39" i="1"/>
  <c r="I40" i="1"/>
  <c r="J24" i="1"/>
  <c r="J25" i="1"/>
  <c r="J39" i="1"/>
  <c r="J40" i="1"/>
  <c r="O33" i="1" l="1"/>
  <c r="O28" i="1"/>
  <c r="O26" i="1"/>
  <c r="O24" i="1"/>
  <c r="O21" i="1"/>
  <c r="O18" i="1"/>
  <c r="O13" i="1"/>
  <c r="O10" i="1"/>
  <c r="O8" i="1"/>
  <c r="O40" i="1"/>
  <c r="O39" i="1"/>
  <c r="O35" i="1"/>
  <c r="O25" i="1"/>
  <c r="I41" i="1" l="1"/>
  <c r="J41" i="1"/>
  <c r="I5" i="1"/>
  <c r="O41" i="1" l="1"/>
  <c r="O5" i="1" l="1"/>
</calcChain>
</file>

<file path=xl/sharedStrings.xml><?xml version="1.0" encoding="utf-8"?>
<sst xmlns="http://schemas.openxmlformats.org/spreadsheetml/2006/main" count="142" uniqueCount="96">
  <si>
    <t>Код ведомства</t>
  </si>
  <si>
    <t>Код подраздела</t>
  </si>
  <si>
    <t>Код целевой статьи</t>
  </si>
  <si>
    <t>Код КОСГУ</t>
  </si>
  <si>
    <t>Код доп.классификации</t>
  </si>
  <si>
    <t>План ФХД выплаты</t>
  </si>
  <si>
    <t xml:space="preserve">На что будет потрачен остаток средств </t>
  </si>
  <si>
    <t>Сумма</t>
  </si>
  <si>
    <t>Наименование расхода</t>
  </si>
  <si>
    <t>№ и дата договора</t>
  </si>
  <si>
    <t>с кем заключен договор</t>
  </si>
  <si>
    <t>КВР</t>
  </si>
  <si>
    <t>244</t>
  </si>
  <si>
    <t>Вода</t>
  </si>
  <si>
    <t>Водоотведение</t>
  </si>
  <si>
    <t>ТКО</t>
  </si>
  <si>
    <t>Свет</t>
  </si>
  <si>
    <t>Газ</t>
  </si>
  <si>
    <t>Тепло</t>
  </si>
  <si>
    <t>0702</t>
  </si>
  <si>
    <t>0110209000</t>
  </si>
  <si>
    <t>851</t>
  </si>
  <si>
    <t>853</t>
  </si>
  <si>
    <t>247</t>
  </si>
  <si>
    <t>ИТОГО</t>
  </si>
  <si>
    <t>Экономия (-), потребность (+) в дополнительном плане всего</t>
  </si>
  <si>
    <t>Экономия (-), потребность (+) в дополнительном плане</t>
  </si>
  <si>
    <t>руб.</t>
  </si>
  <si>
    <t>План на 2023 год</t>
  </si>
  <si>
    <t>Сумма договора (с учетом уже заключенных доп.соглашений) на 2023 год, руб.</t>
  </si>
  <si>
    <t>Ожидаемое исполнение контракта/договора за 2023 год (январь-декабрь), руб.</t>
  </si>
  <si>
    <t>Сумма дополнительного соглашения к договору на 2023 год, руб. (+ потребность, - экономия)</t>
  </si>
  <si>
    <r>
      <t xml:space="preserve">Анализ ПФХД по местному бюджету </t>
    </r>
    <r>
      <rPr>
        <b/>
        <sz val="12"/>
        <color rgb="FFFF0000"/>
        <rFont val="Times New Roman"/>
        <family val="1"/>
        <charset val="204"/>
      </rPr>
      <t xml:space="preserve">(только 20 счет) </t>
    </r>
    <r>
      <rPr>
        <b/>
        <sz val="12"/>
        <color theme="1"/>
        <rFont val="Times New Roman"/>
        <family val="1"/>
        <charset val="204"/>
      </rPr>
      <t xml:space="preserve">
МБОУ ОШ с.Солдатское</t>
    </r>
  </si>
  <si>
    <r>
      <t xml:space="preserve">Экономия (-), потребность (+)
</t>
    </r>
    <r>
      <rPr>
        <b/>
        <sz val="11"/>
        <color rgb="FFFF0000"/>
        <rFont val="Times New Roman"/>
        <family val="1"/>
        <charset val="204"/>
      </rPr>
      <t xml:space="preserve"> до конца 2023 года</t>
    </r>
  </si>
  <si>
    <t>ПОЯСНЕНИЯ:</t>
  </si>
  <si>
    <t xml:space="preserve">Наименование коммунальных </t>
  </si>
  <si>
    <t>Кассовый расход за 2023 год, всего:</t>
  </si>
  <si>
    <t>в том числе:</t>
  </si>
  <si>
    <t>кассовый расход в январе 2023 года за декабрь 2022 года</t>
  </si>
  <si>
    <t>ожидаемый кассовый расход за 2023 год (за минусом выплат в январе 2024 за декабрь 2023 года), руб.</t>
  </si>
  <si>
    <t>ЖБО</t>
  </si>
  <si>
    <t>ИТОГО (КВР 244)</t>
  </si>
  <si>
    <t>ИТОГО (КВР 247)</t>
  </si>
  <si>
    <t>ИТОГО (КВР 244+247)</t>
  </si>
  <si>
    <t>Связь/интернет</t>
  </si>
  <si>
    <t>ИТОГО:</t>
  </si>
  <si>
    <r>
      <t>т.е весь кассовый расход за 2023 год с</t>
    </r>
    <r>
      <rPr>
        <i/>
        <sz val="9"/>
        <color rgb="FFFF0000"/>
        <rFont val="Times New Roman"/>
        <family val="1"/>
        <charset val="204"/>
      </rPr>
      <t xml:space="preserve"> 01.01.2023 по 31.12.2023 гг.</t>
    </r>
  </si>
  <si>
    <r>
      <t xml:space="preserve">т.е. кассовый расход, который был </t>
    </r>
    <r>
      <rPr>
        <i/>
        <sz val="9"/>
        <color rgb="FFFF0000"/>
        <rFont val="Times New Roman"/>
        <family val="1"/>
        <charset val="204"/>
      </rPr>
      <t>в январе 2023 года</t>
    </r>
    <r>
      <rPr>
        <i/>
        <sz val="9"/>
        <color theme="1"/>
        <rFont val="Times New Roman"/>
        <family val="1"/>
        <charset val="204"/>
      </rPr>
      <t xml:space="preserve">, по договорам, </t>
    </r>
    <r>
      <rPr>
        <i/>
        <sz val="9"/>
        <color rgb="FFFF0000"/>
        <rFont val="Times New Roman"/>
        <family val="1"/>
        <charset val="204"/>
      </rPr>
      <t>заключенным в 2022 году!</t>
    </r>
  </si>
  <si>
    <r>
      <t xml:space="preserve">т.е весь кассовый расход за 2023 год с </t>
    </r>
    <r>
      <rPr>
        <i/>
        <sz val="9"/>
        <color rgb="FFFF0000"/>
        <rFont val="Times New Roman"/>
        <family val="1"/>
        <charset val="204"/>
      </rPr>
      <t>01.01.2023 по 31.12.2023 гг. (ЗА МИНУСОМ ВЫПЛАТ ПО ДОГОВОРАМ 2022 ГОДА В ЯНВАРЕ 2023 ГОДА</t>
    </r>
  </si>
  <si>
    <t>т.е. суммы, которые указаны в договорах, + если были заключены доп.соглашения)</t>
  </si>
  <si>
    <r>
      <t xml:space="preserve">т.е. сумма, которую нужно выплатить для закрытия контракта/договра! </t>
    </r>
    <r>
      <rPr>
        <i/>
        <sz val="9"/>
        <color rgb="FFFF0000"/>
        <rFont val="Times New Roman"/>
        <family val="1"/>
        <charset val="204"/>
      </rPr>
      <t>(ПОЛНОЕ ПОГАШЕНИЕ ДОГОВОРА/КОНТРАКТА) в т.ч.заключенных доп.соглашений.</t>
    </r>
  </si>
  <si>
    <t>х</t>
  </si>
  <si>
    <t>связь</t>
  </si>
  <si>
    <t>№ 848000045488</t>
  </si>
  <si>
    <t>Ростелеком</t>
  </si>
  <si>
    <t>вода</t>
  </si>
  <si>
    <t>220-2023 от 28.12.22</t>
  </si>
  <si>
    <t>Тербунский водоканал</t>
  </si>
  <si>
    <t>тбо</t>
  </si>
  <si>
    <t>23-386-Тр-ТКО от 09.01.23</t>
  </si>
  <si>
    <t>ТЭКО-Сервис</t>
  </si>
  <si>
    <t>жбо</t>
  </si>
  <si>
    <t>16 от 03.04.2023</t>
  </si>
  <si>
    <t>Жилищно-коммунальный сервис</t>
  </si>
  <si>
    <t>дератизация</t>
  </si>
  <si>
    <t>22-ш от 03.04.2023</t>
  </si>
  <si>
    <t>Щетинин</t>
  </si>
  <si>
    <t>пож.мониторинг</t>
  </si>
  <si>
    <t>453-ТО-2023 от 09.01.23</t>
  </si>
  <si>
    <t>Общество с ограниченной ответственностью "Управление пожарного мониторинга по Липецкой области"</t>
  </si>
  <si>
    <t>ТО систем.пож.сигнал</t>
  </si>
  <si>
    <t>6 от 09.01.23</t>
  </si>
  <si>
    <t>Елецкое ВДПО</t>
  </si>
  <si>
    <t>ТО трев.сигнал</t>
  </si>
  <si>
    <t>117 от 01.07.23</t>
  </si>
  <si>
    <t>КЕВ48</t>
  </si>
  <si>
    <t xml:space="preserve">69 от 09.01.23 </t>
  </si>
  <si>
    <t>УФК по Липецкой области (ФГКУ "УВО ВНГ России по Липецкой области" л/сч 04461D15900)</t>
  </si>
  <si>
    <t>охрана</t>
  </si>
  <si>
    <t>д/с бюджет</t>
  </si>
  <si>
    <t>Универсал, Лебедяньмолоко, Хлеб</t>
  </si>
  <si>
    <t>налог на имущество</t>
  </si>
  <si>
    <t>Казначейство</t>
  </si>
  <si>
    <t>налог на землю</t>
  </si>
  <si>
    <t>свет</t>
  </si>
  <si>
    <t>0265 от 28.12.2022</t>
  </si>
  <si>
    <t>ОАО "Липецкая энергосбытовая компания"</t>
  </si>
  <si>
    <t>газ</t>
  </si>
  <si>
    <t>29-5-36340 от 28.12.2022</t>
  </si>
  <si>
    <t>Общество с ограниченной ответственностью  "Газпром межрегионгаз Липецк"</t>
  </si>
  <si>
    <t>программа энергоснабжения</t>
  </si>
  <si>
    <r>
      <t xml:space="preserve">Кассовый расход с </t>
    </r>
    <r>
      <rPr>
        <b/>
        <sz val="11"/>
        <color rgb="FFFF0000"/>
        <rFont val="Times New Roman"/>
        <family val="1"/>
        <charset val="204"/>
      </rPr>
      <t>01.12.2023 г.</t>
    </r>
    <r>
      <rPr>
        <b/>
        <sz val="11"/>
        <color theme="1"/>
        <rFont val="Times New Roman"/>
        <family val="1"/>
        <charset val="204"/>
      </rPr>
      <t xml:space="preserve"> до конца года</t>
    </r>
  </si>
  <si>
    <r>
      <t xml:space="preserve">Кассовый расход по состоянию на </t>
    </r>
    <r>
      <rPr>
        <b/>
        <sz val="11"/>
        <color rgb="FFFF0000"/>
        <rFont val="Times New Roman"/>
        <family val="1"/>
        <charset val="204"/>
      </rPr>
      <t>30.11.2023 г. (с учетом заявок на лицевом счете)</t>
    </r>
  </si>
  <si>
    <r>
      <t xml:space="preserve">Остаток плана по состоянию на </t>
    </r>
    <r>
      <rPr>
        <b/>
        <sz val="11"/>
        <color rgb="FFFF0000"/>
        <rFont val="Times New Roman"/>
        <family val="1"/>
        <charset val="204"/>
      </rPr>
      <t>30.11.2023 г.</t>
    </r>
  </si>
  <si>
    <t>852</t>
  </si>
  <si>
    <t>новогодние подарки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</si>
</sst>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#\,\#\#0\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8000"/>
      <name val="Arial Cy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5">
      <alignment vertical="top" shrinkToFit="1"/>
    </xf>
  </cellStyleXfs>
  <cellXfs count="126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left" wrapText="1"/>
    </xf>
    <xf numFmtId="0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" fillId="4" borderId="21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wrapText="1"/>
    </xf>
    <xf numFmtId="2" fontId="2" fillId="4" borderId="24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4" borderId="21" xfId="0" applyNumberFormat="1" applyFont="1" applyFill="1" applyBorder="1" applyAlignment="1">
      <alignment horizontal="right" wrapText="1"/>
    </xf>
    <xf numFmtId="2" fontId="2" fillId="5" borderId="25" xfId="0" applyNumberFormat="1" applyFont="1" applyFill="1" applyBorder="1" applyAlignment="1">
      <alignment horizontal="right" wrapText="1"/>
    </xf>
    <xf numFmtId="2" fontId="1" fillId="4" borderId="24" xfId="0" applyNumberFormat="1" applyFont="1" applyFill="1" applyBorder="1" applyAlignment="1">
      <alignment horizontal="right" wrapText="1"/>
    </xf>
    <xf numFmtId="2" fontId="2" fillId="5" borderId="26" xfId="0" applyNumberFormat="1" applyFont="1" applyFill="1" applyBorder="1" applyAlignment="1">
      <alignment horizontal="right" wrapText="1"/>
    </xf>
    <xf numFmtId="2" fontId="2" fillId="5" borderId="1" xfId="0" applyNumberFormat="1" applyFont="1" applyFill="1" applyBorder="1" applyAlignment="1">
      <alignment horizontal="right" wrapText="1"/>
    </xf>
    <xf numFmtId="0" fontId="2" fillId="5" borderId="1" xfId="0" applyNumberFormat="1" applyFont="1" applyFill="1" applyBorder="1" applyAlignment="1">
      <alignment wrapText="1"/>
    </xf>
    <xf numFmtId="2" fontId="2" fillId="5" borderId="14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wrapText="1"/>
    </xf>
    <xf numFmtId="2" fontId="2" fillId="4" borderId="21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1" fillId="0" borderId="0" xfId="0" applyFont="1"/>
    <xf numFmtId="0" fontId="9" fillId="5" borderId="1" xfId="0" applyNumberFormat="1" applyFont="1" applyFill="1" applyBorder="1" applyAlignment="1">
      <alignment horizontal="left" vertical="top" wrapText="1"/>
    </xf>
    <xf numFmtId="4" fontId="2" fillId="5" borderId="14" xfId="0" applyNumberFormat="1" applyFont="1" applyFill="1" applyBorder="1"/>
    <xf numFmtId="4" fontId="2" fillId="4" borderId="24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1" fillId="3" borderId="26" xfId="0" applyNumberFormat="1" applyFont="1" applyFill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wrapText="1"/>
    </xf>
    <xf numFmtId="4" fontId="1" fillId="3" borderId="2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" fontId="1" fillId="3" borderId="3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3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30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3" borderId="31" xfId="0" applyNumberFormat="1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wrapText="1"/>
    </xf>
    <xf numFmtId="0" fontId="2" fillId="0" borderId="33" xfId="0" applyNumberFormat="1" applyFont="1" applyBorder="1" applyAlignment="1">
      <alignment horizontal="center" wrapText="1"/>
    </xf>
    <xf numFmtId="0" fontId="2" fillId="0" borderId="34" xfId="0" applyNumberFormat="1" applyFont="1" applyBorder="1" applyAlignment="1">
      <alignment horizontal="center" wrapText="1"/>
    </xf>
    <xf numFmtId="0" fontId="1" fillId="0" borderId="35" xfId="0" applyNumberFormat="1" applyFont="1" applyBorder="1" applyAlignment="1">
      <alignment horizontal="center" wrapText="1"/>
    </xf>
    <xf numFmtId="0" fontId="1" fillId="0" borderId="36" xfId="0" applyNumberFormat="1" applyFont="1" applyBorder="1" applyAlignment="1">
      <alignment horizontal="center" wrapText="1"/>
    </xf>
    <xf numFmtId="0" fontId="1" fillId="0" borderId="37" xfId="0" applyNumberFormat="1" applyFont="1" applyBorder="1" applyAlignment="1">
      <alignment horizont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23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 vertical="center" wrapText="1"/>
    </xf>
    <xf numFmtId="0" fontId="1" fillId="4" borderId="20" xfId="0" applyNumberFormat="1" applyFont="1" applyFill="1" applyBorder="1" applyAlignment="1">
      <alignment horizontal="center" vertical="center" wrapText="1"/>
    </xf>
    <xf numFmtId="0" fontId="1" fillId="4" borderId="17" xfId="0" applyNumberFormat="1" applyFont="1" applyFill="1" applyBorder="1" applyAlignment="1">
      <alignment horizontal="center" vertical="center" wrapText="1"/>
    </xf>
    <xf numFmtId="0" fontId="1" fillId="4" borderId="22" xfId="0" applyNumberFormat="1" applyFont="1" applyFill="1" applyBorder="1" applyAlignment="1">
      <alignment horizontal="center" vertical="center" wrapText="1"/>
    </xf>
  </cellXfs>
  <cellStyles count="2">
    <cellStyle name="st19" xfId="1"/>
    <cellStyle name="Обычный" xfId="0" builtinId="0"/>
  </cellStyles>
  <dxfs count="0"/>
  <tableStyles count="0" defaultTableStyle="TableStyleMedium2" defaultPivotStyle="PivotStyleMedium9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4" zoomScale="85" zoomScaleNormal="85" workbookViewId="0">
      <selection activeCell="K13" sqref="K13"/>
    </sheetView>
  </sheetViews>
  <sheetFormatPr defaultColWidth="9.109375" defaultRowHeight="13.8" x14ac:dyDescent="0.25"/>
  <cols>
    <col min="1" max="1" width="5.109375" style="1" customWidth="1"/>
    <col min="2" max="2" width="8" style="3" customWidth="1"/>
    <col min="3" max="3" width="11.88671875" style="3" customWidth="1"/>
    <col min="4" max="4" width="7.109375" style="3" customWidth="1"/>
    <col min="5" max="5" width="9.33203125" style="1" customWidth="1"/>
    <col min="6" max="6" width="11.88671875" style="1" customWidth="1"/>
    <col min="7" max="7" width="13.33203125" style="1" customWidth="1"/>
    <col min="8" max="8" width="17.88671875" style="1" customWidth="1"/>
    <col min="9" max="9" width="18" style="1" customWidth="1"/>
    <col min="10" max="10" width="16.6640625" style="1" customWidth="1"/>
    <col min="11" max="11" width="15.6640625" style="1" customWidth="1"/>
    <col min="12" max="12" width="25.44140625" style="1" customWidth="1"/>
    <col min="13" max="13" width="25.33203125" style="1" customWidth="1"/>
    <col min="14" max="14" width="35.88671875" style="1" customWidth="1"/>
    <col min="15" max="15" width="17" style="1" customWidth="1"/>
    <col min="16" max="16384" width="9.109375" style="1"/>
  </cols>
  <sheetData>
    <row r="1" spans="1:15" ht="32.25" customHeight="1" thickBot="1" x14ac:dyDescent="0.3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4.4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96"/>
      <c r="L2" s="97"/>
      <c r="M2" s="97"/>
      <c r="N2" s="98"/>
      <c r="O2" s="15" t="s">
        <v>27</v>
      </c>
    </row>
    <row r="3" spans="1:15" s="14" customFormat="1" ht="51" customHeight="1" x14ac:dyDescent="0.25">
      <c r="A3" s="81" t="s">
        <v>0</v>
      </c>
      <c r="B3" s="88" t="s">
        <v>1</v>
      </c>
      <c r="C3" s="88" t="s">
        <v>2</v>
      </c>
      <c r="D3" s="89" t="s">
        <v>11</v>
      </c>
      <c r="E3" s="81" t="s">
        <v>3</v>
      </c>
      <c r="F3" s="81" t="s">
        <v>4</v>
      </c>
      <c r="G3" s="81" t="s">
        <v>5</v>
      </c>
      <c r="H3" s="81" t="s">
        <v>92</v>
      </c>
      <c r="I3" s="81" t="s">
        <v>93</v>
      </c>
      <c r="J3" s="86" t="s">
        <v>91</v>
      </c>
      <c r="K3" s="82" t="s">
        <v>6</v>
      </c>
      <c r="L3" s="83"/>
      <c r="M3" s="83"/>
      <c r="N3" s="84"/>
      <c r="O3" s="85" t="s">
        <v>33</v>
      </c>
    </row>
    <row r="4" spans="1:15" ht="32.25" customHeight="1" x14ac:dyDescent="0.25">
      <c r="A4" s="81"/>
      <c r="B4" s="88"/>
      <c r="C4" s="88"/>
      <c r="D4" s="90"/>
      <c r="E4" s="81"/>
      <c r="F4" s="81"/>
      <c r="G4" s="81"/>
      <c r="H4" s="81"/>
      <c r="I4" s="81"/>
      <c r="J4" s="87"/>
      <c r="K4" s="66" t="s">
        <v>7</v>
      </c>
      <c r="L4" s="67" t="s">
        <v>8</v>
      </c>
      <c r="M4" s="67" t="s">
        <v>9</v>
      </c>
      <c r="N4" s="68" t="s">
        <v>10</v>
      </c>
      <c r="O4" s="85"/>
    </row>
    <row r="5" spans="1:15" x14ac:dyDescent="0.25">
      <c r="A5" s="78">
        <v>704</v>
      </c>
      <c r="B5" s="91" t="s">
        <v>19</v>
      </c>
      <c r="C5" s="91" t="s">
        <v>20</v>
      </c>
      <c r="D5" s="91" t="s">
        <v>12</v>
      </c>
      <c r="E5" s="78">
        <v>221</v>
      </c>
      <c r="F5" s="78">
        <v>22704108</v>
      </c>
      <c r="G5" s="76">
        <v>20000</v>
      </c>
      <c r="H5" s="76">
        <v>18163.2</v>
      </c>
      <c r="I5" s="76">
        <f t="shared" ref="I5:I40" si="0">G5-H5</f>
        <v>1836.7999999999993</v>
      </c>
      <c r="J5" s="70">
        <f>K5+K6+K7</f>
        <v>3302.4</v>
      </c>
      <c r="K5" s="50">
        <v>3302.4</v>
      </c>
      <c r="L5" s="5" t="s">
        <v>52</v>
      </c>
      <c r="M5" s="12" t="s">
        <v>53</v>
      </c>
      <c r="N5" s="51" t="s">
        <v>54</v>
      </c>
      <c r="O5" s="73">
        <f>J5-I5</f>
        <v>1465.6000000000008</v>
      </c>
    </row>
    <row r="6" spans="1:15" x14ac:dyDescent="0.25">
      <c r="A6" s="79"/>
      <c r="B6" s="92"/>
      <c r="C6" s="92"/>
      <c r="D6" s="92"/>
      <c r="E6" s="79"/>
      <c r="F6" s="79"/>
      <c r="G6" s="77">
        <v>20000</v>
      </c>
      <c r="H6" s="77">
        <v>16512</v>
      </c>
      <c r="I6" s="77"/>
      <c r="J6" s="71"/>
      <c r="K6" s="50">
        <v>0</v>
      </c>
      <c r="L6" s="5"/>
      <c r="M6" s="12"/>
      <c r="N6" s="51"/>
      <c r="O6" s="74"/>
    </row>
    <row r="7" spans="1:15" x14ac:dyDescent="0.25">
      <c r="A7" s="80"/>
      <c r="B7" s="93"/>
      <c r="C7" s="93"/>
      <c r="D7" s="93"/>
      <c r="E7" s="80"/>
      <c r="F7" s="80"/>
      <c r="G7" s="94">
        <v>20000</v>
      </c>
      <c r="H7" s="94">
        <v>16512</v>
      </c>
      <c r="I7" s="94"/>
      <c r="J7" s="72"/>
      <c r="K7" s="50">
        <v>0</v>
      </c>
      <c r="L7" s="5"/>
      <c r="M7" s="12"/>
      <c r="N7" s="51"/>
      <c r="O7" s="75"/>
    </row>
    <row r="8" spans="1:15" x14ac:dyDescent="0.25">
      <c r="A8" s="78">
        <v>704</v>
      </c>
      <c r="B8" s="91" t="s">
        <v>19</v>
      </c>
      <c r="C8" s="91" t="s">
        <v>20</v>
      </c>
      <c r="D8" s="91" t="s">
        <v>12</v>
      </c>
      <c r="E8" s="78">
        <v>222</v>
      </c>
      <c r="F8" s="78">
        <v>22704108</v>
      </c>
      <c r="G8" s="76">
        <v>2640</v>
      </c>
      <c r="H8" s="76">
        <v>0</v>
      </c>
      <c r="I8" s="76">
        <f t="shared" si="0"/>
        <v>2640</v>
      </c>
      <c r="J8" s="70">
        <f>K8+K9</f>
        <v>0</v>
      </c>
      <c r="K8" s="52">
        <v>0</v>
      </c>
      <c r="L8" s="6"/>
      <c r="M8" s="12"/>
      <c r="N8" s="51"/>
      <c r="O8" s="73">
        <f t="shared" ref="O8:O40" si="1">J8-I8</f>
        <v>-2640</v>
      </c>
    </row>
    <row r="9" spans="1:15" x14ac:dyDescent="0.25">
      <c r="A9" s="80"/>
      <c r="B9" s="93"/>
      <c r="C9" s="93"/>
      <c r="D9" s="93"/>
      <c r="E9" s="80"/>
      <c r="F9" s="80"/>
      <c r="G9" s="94">
        <v>2640</v>
      </c>
      <c r="H9" s="94">
        <v>0</v>
      </c>
      <c r="I9" s="94"/>
      <c r="J9" s="72"/>
      <c r="K9" s="52">
        <v>0</v>
      </c>
      <c r="L9" s="6"/>
      <c r="M9" s="12"/>
      <c r="N9" s="51"/>
      <c r="O9" s="75"/>
    </row>
    <row r="10" spans="1:15" x14ac:dyDescent="0.25">
      <c r="A10" s="78">
        <v>704</v>
      </c>
      <c r="B10" s="91" t="s">
        <v>19</v>
      </c>
      <c r="C10" s="91" t="s">
        <v>20</v>
      </c>
      <c r="D10" s="91" t="s">
        <v>12</v>
      </c>
      <c r="E10" s="78">
        <v>223</v>
      </c>
      <c r="F10" s="78">
        <v>22704108</v>
      </c>
      <c r="G10" s="76">
        <v>78672</v>
      </c>
      <c r="H10" s="76">
        <v>57866.84</v>
      </c>
      <c r="I10" s="76">
        <f t="shared" si="0"/>
        <v>20805.160000000003</v>
      </c>
      <c r="J10" s="70">
        <f>K10+K11+K12</f>
        <v>23100</v>
      </c>
      <c r="K10" s="52">
        <v>5000</v>
      </c>
      <c r="L10" s="5" t="s">
        <v>55</v>
      </c>
      <c r="M10" s="12" t="s">
        <v>56</v>
      </c>
      <c r="N10" s="51" t="s">
        <v>57</v>
      </c>
      <c r="O10" s="73">
        <f t="shared" si="1"/>
        <v>2294.8399999999965</v>
      </c>
    </row>
    <row r="11" spans="1:15" x14ac:dyDescent="0.25">
      <c r="A11" s="79"/>
      <c r="B11" s="92"/>
      <c r="C11" s="92"/>
      <c r="D11" s="92"/>
      <c r="E11" s="79"/>
      <c r="F11" s="79"/>
      <c r="G11" s="77">
        <v>103672</v>
      </c>
      <c r="H11" s="77">
        <v>51712.38</v>
      </c>
      <c r="I11" s="77"/>
      <c r="J11" s="71"/>
      <c r="K11" s="52">
        <v>8100</v>
      </c>
      <c r="L11" s="5" t="s">
        <v>58</v>
      </c>
      <c r="M11" s="12" t="s">
        <v>59</v>
      </c>
      <c r="N11" s="51" t="s">
        <v>60</v>
      </c>
      <c r="O11" s="74"/>
    </row>
    <row r="12" spans="1:15" x14ac:dyDescent="0.25">
      <c r="A12" s="80"/>
      <c r="B12" s="93"/>
      <c r="C12" s="93"/>
      <c r="D12" s="93"/>
      <c r="E12" s="80"/>
      <c r="F12" s="80"/>
      <c r="G12" s="94">
        <v>103672</v>
      </c>
      <c r="H12" s="94">
        <v>51712.38</v>
      </c>
      <c r="I12" s="94"/>
      <c r="J12" s="72"/>
      <c r="K12" s="52">
        <v>10000</v>
      </c>
      <c r="L12" s="5" t="s">
        <v>61</v>
      </c>
      <c r="M12" s="12" t="s">
        <v>62</v>
      </c>
      <c r="N12" s="51" t="s">
        <v>63</v>
      </c>
      <c r="O12" s="75"/>
    </row>
    <row r="13" spans="1:15" x14ac:dyDescent="0.25">
      <c r="A13" s="78">
        <v>704</v>
      </c>
      <c r="B13" s="91" t="s">
        <v>19</v>
      </c>
      <c r="C13" s="91" t="s">
        <v>20</v>
      </c>
      <c r="D13" s="91" t="s">
        <v>12</v>
      </c>
      <c r="E13" s="78">
        <v>225</v>
      </c>
      <c r="F13" s="78">
        <v>22704108</v>
      </c>
      <c r="G13" s="76">
        <v>97427.98</v>
      </c>
      <c r="H13" s="76">
        <v>86808.66</v>
      </c>
      <c r="I13" s="76">
        <f t="shared" si="0"/>
        <v>10619.319999999992</v>
      </c>
      <c r="J13" s="70">
        <f>K13+K14+K15+K16+K17</f>
        <v>13685.3</v>
      </c>
      <c r="K13" s="52">
        <v>1241.5</v>
      </c>
      <c r="L13" s="5" t="s">
        <v>64</v>
      </c>
      <c r="M13" s="12" t="s">
        <v>65</v>
      </c>
      <c r="N13" s="69" t="s">
        <v>66</v>
      </c>
      <c r="O13" s="73">
        <f t="shared" si="1"/>
        <v>3065.9800000000068</v>
      </c>
    </row>
    <row r="14" spans="1:15" ht="36" x14ac:dyDescent="0.25">
      <c r="A14" s="79"/>
      <c r="B14" s="92"/>
      <c r="C14" s="92"/>
      <c r="D14" s="92"/>
      <c r="E14" s="79"/>
      <c r="F14" s="79"/>
      <c r="G14" s="77">
        <v>157427.98000000001</v>
      </c>
      <c r="H14" s="77">
        <v>83567.16</v>
      </c>
      <c r="I14" s="77"/>
      <c r="J14" s="71"/>
      <c r="K14" s="52">
        <v>4000</v>
      </c>
      <c r="L14" s="5" t="s">
        <v>67</v>
      </c>
      <c r="M14" s="12" t="s">
        <v>68</v>
      </c>
      <c r="N14" s="69" t="s">
        <v>69</v>
      </c>
      <c r="O14" s="74"/>
    </row>
    <row r="15" spans="1:15" x14ac:dyDescent="0.25">
      <c r="A15" s="79"/>
      <c r="B15" s="92"/>
      <c r="C15" s="92"/>
      <c r="D15" s="92"/>
      <c r="E15" s="79"/>
      <c r="F15" s="79"/>
      <c r="G15" s="77">
        <v>157427.98000000001</v>
      </c>
      <c r="H15" s="77">
        <v>83567.16</v>
      </c>
      <c r="I15" s="77"/>
      <c r="J15" s="71"/>
      <c r="K15" s="52">
        <v>6343.8</v>
      </c>
      <c r="L15" s="5" t="s">
        <v>70</v>
      </c>
      <c r="M15" s="12" t="s">
        <v>71</v>
      </c>
      <c r="N15" s="69" t="s">
        <v>72</v>
      </c>
      <c r="O15" s="74"/>
    </row>
    <row r="16" spans="1:15" x14ac:dyDescent="0.25">
      <c r="A16" s="79"/>
      <c r="B16" s="92"/>
      <c r="C16" s="92"/>
      <c r="D16" s="92"/>
      <c r="E16" s="79"/>
      <c r="F16" s="79"/>
      <c r="G16" s="77">
        <v>157427.98000000001</v>
      </c>
      <c r="H16" s="77">
        <v>83567.16</v>
      </c>
      <c r="I16" s="77"/>
      <c r="J16" s="71"/>
      <c r="K16" s="52">
        <v>2100</v>
      </c>
      <c r="L16" s="5" t="s">
        <v>73</v>
      </c>
      <c r="M16" s="12" t="s">
        <v>74</v>
      </c>
      <c r="N16" s="69" t="s">
        <v>75</v>
      </c>
      <c r="O16" s="74"/>
    </row>
    <row r="17" spans="1:15" x14ac:dyDescent="0.25">
      <c r="A17" s="80"/>
      <c r="B17" s="93"/>
      <c r="C17" s="93"/>
      <c r="D17" s="93"/>
      <c r="E17" s="80"/>
      <c r="F17" s="80"/>
      <c r="G17" s="94">
        <v>157427.98000000001</v>
      </c>
      <c r="H17" s="94">
        <v>83567.16</v>
      </c>
      <c r="I17" s="94"/>
      <c r="J17" s="72"/>
      <c r="K17" s="52"/>
      <c r="L17" s="5"/>
      <c r="M17" s="12"/>
      <c r="N17" s="69"/>
      <c r="O17" s="75"/>
    </row>
    <row r="18" spans="1:15" ht="41.4" x14ac:dyDescent="0.25">
      <c r="A18" s="78">
        <v>704</v>
      </c>
      <c r="B18" s="91" t="s">
        <v>19</v>
      </c>
      <c r="C18" s="91" t="s">
        <v>20</v>
      </c>
      <c r="D18" s="91" t="s">
        <v>12</v>
      </c>
      <c r="E18" s="78">
        <v>226</v>
      </c>
      <c r="F18" s="78">
        <v>22704108</v>
      </c>
      <c r="G18" s="76">
        <v>115701</v>
      </c>
      <c r="H18" s="76">
        <v>105550.6</v>
      </c>
      <c r="I18" s="76">
        <f t="shared" si="0"/>
        <v>10150.399999999994</v>
      </c>
      <c r="J18" s="70">
        <f>K18+K19+K20</f>
        <v>9529.25</v>
      </c>
      <c r="K18" s="53">
        <v>529.25</v>
      </c>
      <c r="L18" s="7" t="s">
        <v>78</v>
      </c>
      <c r="M18" s="12" t="s">
        <v>76</v>
      </c>
      <c r="N18" s="51" t="s">
        <v>77</v>
      </c>
      <c r="O18" s="73">
        <f t="shared" si="1"/>
        <v>-621.14999999999418</v>
      </c>
    </row>
    <row r="19" spans="1:15" ht="27.6" x14ac:dyDescent="0.25">
      <c r="A19" s="79"/>
      <c r="B19" s="92"/>
      <c r="C19" s="92"/>
      <c r="D19" s="92"/>
      <c r="E19" s="79"/>
      <c r="F19" s="79"/>
      <c r="G19" s="77">
        <v>131701</v>
      </c>
      <c r="H19" s="77">
        <v>105021.35</v>
      </c>
      <c r="I19" s="77"/>
      <c r="J19" s="71"/>
      <c r="K19" s="53">
        <v>9000</v>
      </c>
      <c r="L19" s="7" t="s">
        <v>90</v>
      </c>
      <c r="M19" s="12"/>
      <c r="N19" s="51"/>
      <c r="O19" s="74"/>
    </row>
    <row r="20" spans="1:15" x14ac:dyDescent="0.25">
      <c r="A20" s="79"/>
      <c r="B20" s="92"/>
      <c r="C20" s="92"/>
      <c r="D20" s="92"/>
      <c r="E20" s="79"/>
      <c r="F20" s="79"/>
      <c r="G20" s="77">
        <v>131701</v>
      </c>
      <c r="H20" s="77">
        <v>105021.35</v>
      </c>
      <c r="I20" s="77"/>
      <c r="J20" s="71"/>
      <c r="K20" s="53">
        <v>0</v>
      </c>
      <c r="L20" s="7"/>
      <c r="M20" s="12"/>
      <c r="N20" s="51"/>
      <c r="O20" s="74"/>
    </row>
    <row r="21" spans="1:15" x14ac:dyDescent="0.25">
      <c r="A21" s="78">
        <v>704</v>
      </c>
      <c r="B21" s="91" t="s">
        <v>19</v>
      </c>
      <c r="C21" s="91" t="s">
        <v>20</v>
      </c>
      <c r="D21" s="91" t="s">
        <v>12</v>
      </c>
      <c r="E21" s="78">
        <v>310</v>
      </c>
      <c r="F21" s="78">
        <v>22704108</v>
      </c>
      <c r="G21" s="76">
        <v>159400</v>
      </c>
      <c r="H21" s="76">
        <v>156753</v>
      </c>
      <c r="I21" s="76">
        <f t="shared" si="0"/>
        <v>2647</v>
      </c>
      <c r="J21" s="70">
        <f>K21+K22+K23</f>
        <v>0</v>
      </c>
      <c r="K21" s="53">
        <v>0</v>
      </c>
      <c r="L21" s="7"/>
      <c r="M21" s="12"/>
      <c r="N21" s="51"/>
      <c r="O21" s="73">
        <f t="shared" si="1"/>
        <v>-2647</v>
      </c>
    </row>
    <row r="22" spans="1:15" x14ac:dyDescent="0.25">
      <c r="A22" s="79"/>
      <c r="B22" s="92"/>
      <c r="C22" s="92"/>
      <c r="D22" s="92"/>
      <c r="E22" s="79"/>
      <c r="F22" s="79"/>
      <c r="G22" s="77">
        <v>127400</v>
      </c>
      <c r="H22" s="77">
        <v>127173</v>
      </c>
      <c r="I22" s="77"/>
      <c r="J22" s="71"/>
      <c r="K22" s="53">
        <v>0</v>
      </c>
      <c r="L22" s="7"/>
      <c r="M22" s="12"/>
      <c r="N22" s="51"/>
      <c r="O22" s="74"/>
    </row>
    <row r="23" spans="1:15" x14ac:dyDescent="0.25">
      <c r="A23" s="80"/>
      <c r="B23" s="93"/>
      <c r="C23" s="93"/>
      <c r="D23" s="93"/>
      <c r="E23" s="80"/>
      <c r="F23" s="80"/>
      <c r="G23" s="94">
        <v>127400</v>
      </c>
      <c r="H23" s="94">
        <v>127173</v>
      </c>
      <c r="I23" s="94"/>
      <c r="J23" s="72"/>
      <c r="K23" s="53">
        <v>0</v>
      </c>
      <c r="L23" s="7"/>
      <c r="M23" s="12"/>
      <c r="N23" s="51"/>
      <c r="O23" s="75"/>
    </row>
    <row r="24" spans="1:15" x14ac:dyDescent="0.25">
      <c r="A24" s="10">
        <v>704</v>
      </c>
      <c r="B24" s="17" t="s">
        <v>19</v>
      </c>
      <c r="C24" s="17" t="s">
        <v>20</v>
      </c>
      <c r="D24" s="8" t="s">
        <v>12</v>
      </c>
      <c r="E24" s="16">
        <v>342</v>
      </c>
      <c r="F24" s="16">
        <v>22704108</v>
      </c>
      <c r="G24" s="9">
        <v>147060</v>
      </c>
      <c r="H24" s="9">
        <v>87290.94</v>
      </c>
      <c r="I24" s="9">
        <f>G24-H24</f>
        <v>59769.06</v>
      </c>
      <c r="J24" s="46">
        <f t="shared" ref="J24:J40" si="2">K24</f>
        <v>10000</v>
      </c>
      <c r="K24" s="52">
        <v>10000</v>
      </c>
      <c r="L24" s="5" t="s">
        <v>79</v>
      </c>
      <c r="M24" s="12"/>
      <c r="N24" s="51" t="s">
        <v>80</v>
      </c>
      <c r="O24" s="48">
        <f t="shared" si="1"/>
        <v>-49769.06</v>
      </c>
    </row>
    <row r="25" spans="1:15" x14ac:dyDescent="0.25">
      <c r="A25" s="16">
        <v>704</v>
      </c>
      <c r="B25" s="17" t="s">
        <v>19</v>
      </c>
      <c r="C25" s="17" t="s">
        <v>20</v>
      </c>
      <c r="D25" s="8" t="s">
        <v>12</v>
      </c>
      <c r="E25" s="16">
        <v>343</v>
      </c>
      <c r="F25" s="16">
        <v>22704108</v>
      </c>
      <c r="G25" s="9">
        <v>10001.42</v>
      </c>
      <c r="H25" s="9">
        <v>9999.0400000000009</v>
      </c>
      <c r="I25" s="9">
        <f t="shared" si="0"/>
        <v>2.3799999999991996</v>
      </c>
      <c r="J25" s="46">
        <f t="shared" si="2"/>
        <v>0</v>
      </c>
      <c r="K25" s="52">
        <v>0</v>
      </c>
      <c r="L25" s="5"/>
      <c r="M25" s="12"/>
      <c r="N25" s="51"/>
      <c r="O25" s="48">
        <f t="shared" si="1"/>
        <v>-2.3799999999991996</v>
      </c>
    </row>
    <row r="26" spans="1:15" x14ac:dyDescent="0.25">
      <c r="A26" s="78">
        <v>704</v>
      </c>
      <c r="B26" s="91" t="s">
        <v>19</v>
      </c>
      <c r="C26" s="91" t="s">
        <v>20</v>
      </c>
      <c r="D26" s="91" t="s">
        <v>12</v>
      </c>
      <c r="E26" s="78">
        <v>344</v>
      </c>
      <c r="F26" s="78">
        <v>22704108</v>
      </c>
      <c r="G26" s="76">
        <v>82600</v>
      </c>
      <c r="H26" s="76">
        <v>70800</v>
      </c>
      <c r="I26" s="76">
        <f t="shared" si="0"/>
        <v>11800</v>
      </c>
      <c r="J26" s="70">
        <f>K26+K27</f>
        <v>0</v>
      </c>
      <c r="K26" s="52">
        <v>0</v>
      </c>
      <c r="L26" s="5"/>
      <c r="M26" s="12"/>
      <c r="N26" s="51"/>
      <c r="O26" s="73">
        <f t="shared" si="1"/>
        <v>-11800</v>
      </c>
    </row>
    <row r="27" spans="1:15" x14ac:dyDescent="0.25">
      <c r="A27" s="79"/>
      <c r="B27" s="92"/>
      <c r="C27" s="92"/>
      <c r="D27" s="92"/>
      <c r="E27" s="79"/>
      <c r="F27" s="79"/>
      <c r="G27" s="77">
        <v>101600</v>
      </c>
      <c r="H27" s="77">
        <v>70800</v>
      </c>
      <c r="I27" s="77"/>
      <c r="J27" s="71"/>
      <c r="K27" s="52">
        <v>0</v>
      </c>
      <c r="L27" s="5"/>
      <c r="M27" s="12"/>
      <c r="N27" s="51"/>
      <c r="O27" s="74"/>
    </row>
    <row r="28" spans="1:15" x14ac:dyDescent="0.25">
      <c r="A28" s="78">
        <v>704</v>
      </c>
      <c r="B28" s="91" t="s">
        <v>19</v>
      </c>
      <c r="C28" s="91" t="s">
        <v>20</v>
      </c>
      <c r="D28" s="91" t="s">
        <v>12</v>
      </c>
      <c r="E28" s="78">
        <v>346</v>
      </c>
      <c r="F28" s="78">
        <v>22704108</v>
      </c>
      <c r="G28" s="76">
        <v>123965.6</v>
      </c>
      <c r="H28" s="76">
        <v>122909.17</v>
      </c>
      <c r="I28" s="76">
        <f t="shared" si="0"/>
        <v>1056.4300000000076</v>
      </c>
      <c r="J28" s="70">
        <f>K28+K29+K30+K31</f>
        <v>0</v>
      </c>
      <c r="K28" s="52">
        <v>0</v>
      </c>
      <c r="L28" s="5"/>
      <c r="M28" s="12"/>
      <c r="N28" s="51"/>
      <c r="O28" s="73">
        <f t="shared" si="1"/>
        <v>-1056.4300000000076</v>
      </c>
    </row>
    <row r="29" spans="1:15" x14ac:dyDescent="0.25">
      <c r="A29" s="79"/>
      <c r="B29" s="92"/>
      <c r="C29" s="92"/>
      <c r="D29" s="92"/>
      <c r="E29" s="79"/>
      <c r="F29" s="79"/>
      <c r="G29" s="77">
        <v>35965.599999999999</v>
      </c>
      <c r="H29" s="77">
        <v>35965.599999999999</v>
      </c>
      <c r="I29" s="77"/>
      <c r="J29" s="71"/>
      <c r="K29" s="52">
        <v>0</v>
      </c>
      <c r="L29" s="5"/>
      <c r="M29" s="12"/>
      <c r="N29" s="51"/>
      <c r="O29" s="74"/>
    </row>
    <row r="30" spans="1:15" x14ac:dyDescent="0.25">
      <c r="A30" s="79"/>
      <c r="B30" s="92"/>
      <c r="C30" s="92"/>
      <c r="D30" s="92"/>
      <c r="E30" s="79"/>
      <c r="F30" s="79"/>
      <c r="G30" s="77">
        <v>35965.599999999999</v>
      </c>
      <c r="H30" s="77">
        <v>35965.599999999999</v>
      </c>
      <c r="I30" s="77"/>
      <c r="J30" s="71"/>
      <c r="K30" s="52">
        <v>0</v>
      </c>
      <c r="L30" s="5"/>
      <c r="M30" s="12"/>
      <c r="N30" s="51"/>
      <c r="O30" s="74"/>
    </row>
    <row r="31" spans="1:15" x14ac:dyDescent="0.25">
      <c r="A31" s="80"/>
      <c r="B31" s="93"/>
      <c r="C31" s="93"/>
      <c r="D31" s="93"/>
      <c r="E31" s="80"/>
      <c r="F31" s="80"/>
      <c r="G31" s="94">
        <v>35965.599999999999</v>
      </c>
      <c r="H31" s="94">
        <v>35965.599999999999</v>
      </c>
      <c r="I31" s="94"/>
      <c r="J31" s="72"/>
      <c r="K31" s="52">
        <v>0</v>
      </c>
      <c r="L31" s="5"/>
      <c r="M31" s="12"/>
      <c r="N31" s="51"/>
      <c r="O31" s="75"/>
    </row>
    <row r="32" spans="1:15" x14ac:dyDescent="0.25">
      <c r="A32" s="60">
        <v>704</v>
      </c>
      <c r="B32" s="62" t="s">
        <v>19</v>
      </c>
      <c r="C32" s="62" t="s">
        <v>20</v>
      </c>
      <c r="D32" s="62" t="s">
        <v>12</v>
      </c>
      <c r="E32" s="60">
        <v>349</v>
      </c>
      <c r="F32" s="60">
        <v>22704108</v>
      </c>
      <c r="G32" s="63">
        <v>0</v>
      </c>
      <c r="H32" s="63">
        <v>0</v>
      </c>
      <c r="I32" s="63">
        <f>G32-H32</f>
        <v>0</v>
      </c>
      <c r="J32" s="64">
        <f>K32</f>
        <v>1800</v>
      </c>
      <c r="K32" s="52">
        <v>1800</v>
      </c>
      <c r="L32" s="5" t="s">
        <v>95</v>
      </c>
      <c r="M32" s="12"/>
      <c r="N32" s="51"/>
      <c r="O32" s="61">
        <f>J32-I32</f>
        <v>1800</v>
      </c>
    </row>
    <row r="33" spans="1:15" ht="27.6" x14ac:dyDescent="0.25">
      <c r="A33" s="78">
        <v>704</v>
      </c>
      <c r="B33" s="91" t="s">
        <v>19</v>
      </c>
      <c r="C33" s="91" t="s">
        <v>20</v>
      </c>
      <c r="D33" s="91" t="s">
        <v>23</v>
      </c>
      <c r="E33" s="78">
        <v>223</v>
      </c>
      <c r="F33" s="78">
        <v>22704108</v>
      </c>
      <c r="G33" s="76">
        <v>628158.44999999995</v>
      </c>
      <c r="H33" s="76">
        <v>512017.32</v>
      </c>
      <c r="I33" s="76">
        <f>G33-H33</f>
        <v>116141.12999999995</v>
      </c>
      <c r="J33" s="70">
        <f>K33+K34</f>
        <v>116141.13</v>
      </c>
      <c r="K33" s="52">
        <v>50000</v>
      </c>
      <c r="L33" s="5" t="s">
        <v>84</v>
      </c>
      <c r="M33" s="12" t="s">
        <v>85</v>
      </c>
      <c r="N33" s="51" t="s">
        <v>86</v>
      </c>
      <c r="O33" s="73">
        <f t="shared" si="1"/>
        <v>0</v>
      </c>
    </row>
    <row r="34" spans="1:15" ht="41.4" x14ac:dyDescent="0.25">
      <c r="A34" s="79"/>
      <c r="B34" s="92"/>
      <c r="C34" s="92"/>
      <c r="D34" s="92"/>
      <c r="E34" s="79"/>
      <c r="F34" s="79"/>
      <c r="G34" s="77">
        <v>628158.44999999995</v>
      </c>
      <c r="H34" s="77">
        <v>443190.32</v>
      </c>
      <c r="I34" s="77"/>
      <c r="J34" s="71"/>
      <c r="K34" s="52">
        <v>66141.13</v>
      </c>
      <c r="L34" s="5" t="s">
        <v>87</v>
      </c>
      <c r="M34" s="12" t="s">
        <v>88</v>
      </c>
      <c r="N34" s="51" t="s">
        <v>89</v>
      </c>
      <c r="O34" s="74"/>
    </row>
    <row r="35" spans="1:15" x14ac:dyDescent="0.25">
      <c r="A35" s="78">
        <v>704</v>
      </c>
      <c r="B35" s="91" t="s">
        <v>19</v>
      </c>
      <c r="C35" s="91" t="s">
        <v>20</v>
      </c>
      <c r="D35" s="91" t="s">
        <v>21</v>
      </c>
      <c r="E35" s="78">
        <v>291</v>
      </c>
      <c r="F35" s="78">
        <v>22704108</v>
      </c>
      <c r="G35" s="76">
        <v>144512</v>
      </c>
      <c r="H35" s="76">
        <v>109211</v>
      </c>
      <c r="I35" s="76">
        <f t="shared" si="0"/>
        <v>35301</v>
      </c>
      <c r="J35" s="70">
        <f>K35+K36+K37</f>
        <v>36202</v>
      </c>
      <c r="K35" s="52">
        <v>9314</v>
      </c>
      <c r="L35" s="5" t="s">
        <v>81</v>
      </c>
      <c r="M35" s="12"/>
      <c r="N35" s="51" t="s">
        <v>82</v>
      </c>
      <c r="O35" s="73">
        <f t="shared" si="1"/>
        <v>901</v>
      </c>
    </row>
    <row r="36" spans="1:15" x14ac:dyDescent="0.25">
      <c r="A36" s="79"/>
      <c r="B36" s="92"/>
      <c r="C36" s="92"/>
      <c r="D36" s="92"/>
      <c r="E36" s="79"/>
      <c r="F36" s="79"/>
      <c r="G36" s="77">
        <v>144812</v>
      </c>
      <c r="H36" s="77">
        <v>109211</v>
      </c>
      <c r="I36" s="77"/>
      <c r="J36" s="71"/>
      <c r="K36" s="52">
        <v>26888</v>
      </c>
      <c r="L36" s="5" t="s">
        <v>83</v>
      </c>
      <c r="M36" s="12"/>
      <c r="N36" s="51" t="s">
        <v>82</v>
      </c>
      <c r="O36" s="74"/>
    </row>
    <row r="37" spans="1:15" x14ac:dyDescent="0.25">
      <c r="A37" s="80"/>
      <c r="B37" s="93"/>
      <c r="C37" s="93"/>
      <c r="D37" s="93"/>
      <c r="E37" s="80"/>
      <c r="F37" s="80"/>
      <c r="G37" s="94">
        <v>144812</v>
      </c>
      <c r="H37" s="94">
        <v>109211</v>
      </c>
      <c r="I37" s="94"/>
      <c r="J37" s="72"/>
      <c r="K37" s="52">
        <v>0</v>
      </c>
      <c r="L37" s="5"/>
      <c r="M37" s="12"/>
      <c r="N37" s="51"/>
      <c r="O37" s="75"/>
    </row>
    <row r="38" spans="1:15" x14ac:dyDescent="0.25">
      <c r="A38" s="60">
        <v>704</v>
      </c>
      <c r="B38" s="62" t="s">
        <v>19</v>
      </c>
      <c r="C38" s="62" t="s">
        <v>20</v>
      </c>
      <c r="D38" s="58" t="s">
        <v>94</v>
      </c>
      <c r="E38" s="60">
        <v>291</v>
      </c>
      <c r="F38" s="60">
        <v>22704108</v>
      </c>
      <c r="G38" s="59">
        <v>300</v>
      </c>
      <c r="H38" s="59">
        <v>300</v>
      </c>
      <c r="I38" s="59">
        <f>G38-H38</f>
        <v>0</v>
      </c>
      <c r="J38" s="64">
        <f>K38</f>
        <v>0</v>
      </c>
      <c r="K38" s="52">
        <v>0</v>
      </c>
      <c r="L38" s="5"/>
      <c r="M38" s="12"/>
      <c r="N38" s="51"/>
      <c r="O38" s="57">
        <f>J38-I38</f>
        <v>0</v>
      </c>
    </row>
    <row r="39" spans="1:15" x14ac:dyDescent="0.25">
      <c r="A39" s="16">
        <v>707</v>
      </c>
      <c r="B39" s="17" t="s">
        <v>19</v>
      </c>
      <c r="C39" s="17" t="s">
        <v>20</v>
      </c>
      <c r="D39" s="8" t="s">
        <v>22</v>
      </c>
      <c r="E39" s="16">
        <v>292</v>
      </c>
      <c r="F39" s="16">
        <v>22704108</v>
      </c>
      <c r="G39" s="9">
        <v>5042</v>
      </c>
      <c r="H39" s="9">
        <v>5041.84</v>
      </c>
      <c r="I39" s="9">
        <f t="shared" si="0"/>
        <v>0.15999999999985448</v>
      </c>
      <c r="J39" s="46">
        <f t="shared" si="2"/>
        <v>0</v>
      </c>
      <c r="K39" s="52">
        <v>0</v>
      </c>
      <c r="L39" s="5"/>
      <c r="M39" s="12"/>
      <c r="N39" s="51"/>
      <c r="O39" s="48">
        <f t="shared" si="1"/>
        <v>-0.15999999999985448</v>
      </c>
    </row>
    <row r="40" spans="1:15" x14ac:dyDescent="0.25">
      <c r="A40" s="16">
        <v>704</v>
      </c>
      <c r="B40" s="17" t="s">
        <v>19</v>
      </c>
      <c r="C40" s="17" t="s">
        <v>20</v>
      </c>
      <c r="D40" s="8" t="s">
        <v>22</v>
      </c>
      <c r="E40" s="16">
        <v>293</v>
      </c>
      <c r="F40" s="16">
        <v>22704108</v>
      </c>
      <c r="G40" s="9">
        <v>935</v>
      </c>
      <c r="H40" s="9">
        <v>873.55</v>
      </c>
      <c r="I40" s="9">
        <f t="shared" si="0"/>
        <v>61.450000000000045</v>
      </c>
      <c r="J40" s="46">
        <f t="shared" si="2"/>
        <v>0</v>
      </c>
      <c r="K40" s="52"/>
      <c r="L40" s="5"/>
      <c r="M40" s="12"/>
      <c r="N40" s="51"/>
      <c r="O40" s="48">
        <f t="shared" si="1"/>
        <v>-61.450000000000045</v>
      </c>
    </row>
    <row r="41" spans="1:15" x14ac:dyDescent="0.25">
      <c r="A41" s="81" t="s">
        <v>24</v>
      </c>
      <c r="B41" s="81"/>
      <c r="C41" s="81"/>
      <c r="D41" s="81"/>
      <c r="E41" s="81"/>
      <c r="F41" s="81"/>
      <c r="G41" s="45">
        <f>G40+G39+G35+G33+G28+G26+G25+G24+G21+G18+G13+G10+G8+G5+G38+G32</f>
        <v>1616415.45</v>
      </c>
      <c r="H41" s="45">
        <f>H40+H39+H35+H33+H28+H26+H25+H24+H21+H18+H13+H10+H8+H5+H38+H32</f>
        <v>1343585.1600000001</v>
      </c>
      <c r="I41" s="45">
        <f>G41-H41</f>
        <v>272830.2899999998</v>
      </c>
      <c r="J41" s="47">
        <f>SUM(J5:J40)</f>
        <v>213760.08000000002</v>
      </c>
      <c r="K41" s="54" t="s">
        <v>51</v>
      </c>
      <c r="L41" s="65" t="s">
        <v>51</v>
      </c>
      <c r="M41" s="65" t="s">
        <v>51</v>
      </c>
      <c r="N41" s="55" t="s">
        <v>51</v>
      </c>
      <c r="O41" s="49">
        <f t="shared" ref="O41" si="3">J41-I41</f>
        <v>-59070.209999999788</v>
      </c>
    </row>
    <row r="42" spans="1:15" ht="14.4" thickBot="1" x14ac:dyDescent="0.3">
      <c r="K42" s="99"/>
      <c r="L42" s="100"/>
      <c r="M42" s="100"/>
      <c r="N42" s="101"/>
    </row>
    <row r="43" spans="1:15" x14ac:dyDescent="0.25">
      <c r="O43" s="4"/>
    </row>
  </sheetData>
  <mergeCells count="126">
    <mergeCell ref="K2:N2"/>
    <mergeCell ref="K42:N42"/>
    <mergeCell ref="J8:J9"/>
    <mergeCell ref="O8:O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E33:E34"/>
    <mergeCell ref="O26:O27"/>
    <mergeCell ref="A28:A31"/>
    <mergeCell ref="B28:B31"/>
    <mergeCell ref="C28:C31"/>
    <mergeCell ref="D28:D31"/>
    <mergeCell ref="E28:E31"/>
    <mergeCell ref="F28:F31"/>
    <mergeCell ref="G28:G31"/>
    <mergeCell ref="H28:H31"/>
    <mergeCell ref="I28:I31"/>
    <mergeCell ref="A1:O1"/>
    <mergeCell ref="O33:O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O35:O37"/>
    <mergeCell ref="F33:F34"/>
    <mergeCell ref="G33:G34"/>
    <mergeCell ref="H33:H34"/>
    <mergeCell ref="I33:I34"/>
    <mergeCell ref="J33:J34"/>
    <mergeCell ref="A33:A34"/>
    <mergeCell ref="B33:B34"/>
    <mergeCell ref="C33:C34"/>
    <mergeCell ref="D33:D34"/>
    <mergeCell ref="A5:A7"/>
    <mergeCell ref="B5:B7"/>
    <mergeCell ref="J28:J31"/>
    <mergeCell ref="O28:O31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O10:O12"/>
    <mergeCell ref="G13:G17"/>
    <mergeCell ref="H13:H17"/>
    <mergeCell ref="I13:I17"/>
    <mergeCell ref="J13:J17"/>
    <mergeCell ref="E13:E17"/>
    <mergeCell ref="F13:F17"/>
    <mergeCell ref="I21:I23"/>
    <mergeCell ref="J21:J23"/>
    <mergeCell ref="O21:O23"/>
    <mergeCell ref="O13:O17"/>
    <mergeCell ref="E18:E20"/>
    <mergeCell ref="F18:F20"/>
    <mergeCell ref="G18:G20"/>
    <mergeCell ref="H18:H20"/>
    <mergeCell ref="G10:G12"/>
    <mergeCell ref="H10:H12"/>
    <mergeCell ref="I10:I12"/>
    <mergeCell ref="C5:C7"/>
    <mergeCell ref="D5:D7"/>
    <mergeCell ref="E5:E7"/>
    <mergeCell ref="F5:F7"/>
    <mergeCell ref="G5:G7"/>
    <mergeCell ref="H5:H7"/>
    <mergeCell ref="I5:I7"/>
    <mergeCell ref="A21:A23"/>
    <mergeCell ref="B21:B23"/>
    <mergeCell ref="C21:C23"/>
    <mergeCell ref="D21:D23"/>
    <mergeCell ref="E21:E23"/>
    <mergeCell ref="F21:F23"/>
    <mergeCell ref="G21:G23"/>
    <mergeCell ref="H21:H23"/>
    <mergeCell ref="B18:B20"/>
    <mergeCell ref="C18:C20"/>
    <mergeCell ref="D18:D20"/>
    <mergeCell ref="A10:A12"/>
    <mergeCell ref="B10:B12"/>
    <mergeCell ref="C10:C12"/>
    <mergeCell ref="D10:D12"/>
    <mergeCell ref="E10:E12"/>
    <mergeCell ref="F10:F12"/>
    <mergeCell ref="J5:J7"/>
    <mergeCell ref="O5:O7"/>
    <mergeCell ref="I18:I20"/>
    <mergeCell ref="J18:J20"/>
    <mergeCell ref="O18:O20"/>
    <mergeCell ref="A13:A17"/>
    <mergeCell ref="A18:A20"/>
    <mergeCell ref="A41:F41"/>
    <mergeCell ref="K3:N3"/>
    <mergeCell ref="O3:O4"/>
    <mergeCell ref="I3:I4"/>
    <mergeCell ref="H3:H4"/>
    <mergeCell ref="G3:G4"/>
    <mergeCell ref="J3:J4"/>
    <mergeCell ref="F3:F4"/>
    <mergeCell ref="E3:E4"/>
    <mergeCell ref="C3:C4"/>
    <mergeCell ref="B3:B4"/>
    <mergeCell ref="A3:A4"/>
    <mergeCell ref="D3:D4"/>
    <mergeCell ref="J10:J12"/>
    <mergeCell ref="B13:B17"/>
    <mergeCell ref="C13:C17"/>
    <mergeCell ref="D13:D17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0"/>
  <sheetViews>
    <sheetView workbookViewId="0">
      <selection activeCell="H17" sqref="H17"/>
    </sheetView>
  </sheetViews>
  <sheetFormatPr defaultRowHeight="14.4" x14ac:dyDescent="0.3"/>
  <cols>
    <col min="1" max="1" width="24.5546875" customWidth="1"/>
    <col min="2" max="2" width="19.6640625" customWidth="1"/>
    <col min="3" max="3" width="24.33203125" customWidth="1"/>
    <col min="4" max="4" width="20.88671875" customWidth="1"/>
    <col min="5" max="5" width="22.44140625" customWidth="1"/>
    <col min="6" max="6" width="20" customWidth="1"/>
    <col min="7" max="7" width="22.44140625" customWidth="1"/>
    <col min="8" max="8" width="27.109375" customWidth="1"/>
    <col min="9" max="9" width="24.109375" customWidth="1"/>
    <col min="10" max="10" width="20" customWidth="1"/>
  </cols>
  <sheetData>
    <row r="1" spans="1:11" ht="15" thickBot="1" x14ac:dyDescent="0.35"/>
    <row r="2" spans="1:11" x14ac:dyDescent="0.3">
      <c r="A2" s="1"/>
      <c r="B2" s="1"/>
      <c r="C2" s="106" t="s">
        <v>34</v>
      </c>
      <c r="D2" s="107"/>
      <c r="E2" s="108"/>
      <c r="F2" s="1"/>
      <c r="G2" s="106" t="s">
        <v>34</v>
      </c>
      <c r="H2" s="108"/>
      <c r="I2" s="1"/>
      <c r="J2" s="1"/>
    </row>
    <row r="3" spans="1:11" x14ac:dyDescent="0.3">
      <c r="A3" s="1"/>
      <c r="B3" s="1"/>
      <c r="C3" s="109"/>
      <c r="D3" s="110"/>
      <c r="E3" s="111"/>
      <c r="F3" s="1"/>
      <c r="G3" s="109"/>
      <c r="H3" s="111"/>
      <c r="I3" s="1"/>
      <c r="J3" s="1"/>
    </row>
    <row r="4" spans="1:11" x14ac:dyDescent="0.3">
      <c r="A4" s="112" t="s">
        <v>35</v>
      </c>
      <c r="B4" s="114" t="s">
        <v>28</v>
      </c>
      <c r="C4" s="116" t="s">
        <v>36</v>
      </c>
      <c r="D4" s="118" t="s">
        <v>37</v>
      </c>
      <c r="E4" s="119"/>
      <c r="F4" s="120" t="s">
        <v>25</v>
      </c>
      <c r="G4" s="122" t="s">
        <v>29</v>
      </c>
      <c r="H4" s="124" t="s">
        <v>30</v>
      </c>
      <c r="I4" s="102" t="s">
        <v>31</v>
      </c>
      <c r="J4" s="104" t="s">
        <v>26</v>
      </c>
    </row>
    <row r="5" spans="1:11" ht="69" x14ac:dyDescent="0.3">
      <c r="A5" s="113"/>
      <c r="B5" s="115"/>
      <c r="C5" s="117"/>
      <c r="D5" s="18" t="s">
        <v>38</v>
      </c>
      <c r="E5" s="19" t="s">
        <v>39</v>
      </c>
      <c r="F5" s="121"/>
      <c r="G5" s="123"/>
      <c r="H5" s="125"/>
      <c r="I5" s="103"/>
      <c r="J5" s="105"/>
    </row>
    <row r="6" spans="1:11" x14ac:dyDescent="0.3">
      <c r="A6" s="2" t="s">
        <v>13</v>
      </c>
      <c r="B6" s="20">
        <v>20000</v>
      </c>
      <c r="C6" s="21">
        <v>17775.84</v>
      </c>
      <c r="D6" s="22">
        <v>1481.32</v>
      </c>
      <c r="E6" s="23">
        <v>20000</v>
      </c>
      <c r="F6" s="24">
        <f>C6-B6</f>
        <v>-2224.16</v>
      </c>
      <c r="G6" s="25">
        <v>20000</v>
      </c>
      <c r="H6" s="23">
        <v>20000</v>
      </c>
      <c r="I6" s="26">
        <f>H6-G6</f>
        <v>0</v>
      </c>
      <c r="J6" s="27">
        <f>H6-B6</f>
        <v>0</v>
      </c>
      <c r="K6" s="11"/>
    </row>
    <row r="7" spans="1:11" x14ac:dyDescent="0.3">
      <c r="A7" s="2" t="s">
        <v>14</v>
      </c>
      <c r="B7" s="20">
        <v>0</v>
      </c>
      <c r="C7" s="21">
        <f t="shared" ref="C7:C9" si="0">D7+E7</f>
        <v>0</v>
      </c>
      <c r="D7" s="22">
        <v>0</v>
      </c>
      <c r="E7" s="23">
        <v>0</v>
      </c>
      <c r="F7" s="24">
        <f t="shared" ref="F7:F16" si="1">C7-B7</f>
        <v>0</v>
      </c>
      <c r="G7" s="25">
        <v>0</v>
      </c>
      <c r="H7" s="23">
        <v>0</v>
      </c>
      <c r="I7" s="26">
        <f t="shared" ref="I7:I16" si="2">H7-G7</f>
        <v>0</v>
      </c>
      <c r="J7" s="27">
        <f t="shared" ref="J7:J16" si="3">H7-B7</f>
        <v>0</v>
      </c>
      <c r="K7" s="11"/>
    </row>
    <row r="8" spans="1:11" x14ac:dyDescent="0.3">
      <c r="A8" s="2" t="s">
        <v>15</v>
      </c>
      <c r="B8" s="20">
        <v>48109</v>
      </c>
      <c r="C8" s="21">
        <v>40091</v>
      </c>
      <c r="D8" s="22">
        <v>0</v>
      </c>
      <c r="E8" s="23">
        <v>48109.2</v>
      </c>
      <c r="F8" s="24">
        <f t="shared" si="1"/>
        <v>-8018</v>
      </c>
      <c r="G8" s="25">
        <v>48109.2</v>
      </c>
      <c r="H8" s="23">
        <v>48109.2</v>
      </c>
      <c r="I8" s="26">
        <f t="shared" si="2"/>
        <v>0</v>
      </c>
      <c r="J8" s="27">
        <f t="shared" si="3"/>
        <v>0.19999999999708962</v>
      </c>
      <c r="K8" s="11"/>
    </row>
    <row r="9" spans="1:11" x14ac:dyDescent="0.3">
      <c r="A9" s="2" t="s">
        <v>40</v>
      </c>
      <c r="B9" s="20">
        <v>10563</v>
      </c>
      <c r="C9" s="21"/>
      <c r="D9" s="22">
        <v>0</v>
      </c>
      <c r="E9" s="23">
        <v>10563</v>
      </c>
      <c r="F9" s="24">
        <f t="shared" si="1"/>
        <v>-10563</v>
      </c>
      <c r="G9" s="25">
        <v>6000</v>
      </c>
      <c r="H9" s="23">
        <v>6000</v>
      </c>
      <c r="I9" s="26">
        <f t="shared" si="2"/>
        <v>0</v>
      </c>
      <c r="J9" s="27">
        <f t="shared" si="3"/>
        <v>-4563</v>
      </c>
      <c r="K9" s="11"/>
    </row>
    <row r="10" spans="1:11" s="33" customFormat="1" x14ac:dyDescent="0.3">
      <c r="A10" s="28" t="s">
        <v>41</v>
      </c>
      <c r="B10" s="29">
        <f t="shared" ref="B10:J10" si="4">B6+B7+B8+B9</f>
        <v>78672</v>
      </c>
      <c r="C10" s="21">
        <f t="shared" si="4"/>
        <v>57866.84</v>
      </c>
      <c r="D10" s="30">
        <f t="shared" si="4"/>
        <v>1481.32</v>
      </c>
      <c r="E10" s="31">
        <f t="shared" si="4"/>
        <v>78672.2</v>
      </c>
      <c r="F10" s="24">
        <f t="shared" si="4"/>
        <v>-20805.16</v>
      </c>
      <c r="G10" s="21">
        <f t="shared" si="4"/>
        <v>74109.2</v>
      </c>
      <c r="H10" s="31">
        <f t="shared" si="4"/>
        <v>74109.2</v>
      </c>
      <c r="I10" s="26">
        <f t="shared" si="4"/>
        <v>0</v>
      </c>
      <c r="J10" s="27">
        <f t="shared" si="4"/>
        <v>-4562.8000000000029</v>
      </c>
      <c r="K10" s="32"/>
    </row>
    <row r="11" spans="1:11" x14ac:dyDescent="0.3">
      <c r="A11" s="2" t="s">
        <v>16</v>
      </c>
      <c r="B11" s="20">
        <v>361617</v>
      </c>
      <c r="C11" s="21">
        <v>302516.40000000002</v>
      </c>
      <c r="D11" s="56">
        <v>15205.6</v>
      </c>
      <c r="E11" s="23">
        <v>361617</v>
      </c>
      <c r="F11" s="24">
        <f t="shared" si="1"/>
        <v>-59100.599999999977</v>
      </c>
      <c r="G11" s="25">
        <v>360000</v>
      </c>
      <c r="H11" s="23">
        <v>360000</v>
      </c>
      <c r="I11" s="26">
        <f t="shared" si="2"/>
        <v>0</v>
      </c>
      <c r="J11" s="27">
        <f t="shared" si="3"/>
        <v>-1617</v>
      </c>
    </row>
    <row r="12" spans="1:11" x14ac:dyDescent="0.3">
      <c r="A12" s="2" t="s">
        <v>17</v>
      </c>
      <c r="B12" s="20">
        <v>266541.45</v>
      </c>
      <c r="C12" s="21">
        <v>135554.47</v>
      </c>
      <c r="D12" s="56">
        <v>33404.06</v>
      </c>
      <c r="E12" s="23">
        <v>266541.45</v>
      </c>
      <c r="F12" s="24">
        <f t="shared" si="1"/>
        <v>-130986.98000000001</v>
      </c>
      <c r="G12" s="25">
        <v>266541.45</v>
      </c>
      <c r="H12" s="23">
        <v>266541.45</v>
      </c>
      <c r="I12" s="26">
        <f t="shared" si="2"/>
        <v>0</v>
      </c>
      <c r="J12" s="27">
        <f t="shared" si="3"/>
        <v>0</v>
      </c>
    </row>
    <row r="13" spans="1:11" x14ac:dyDescent="0.3">
      <c r="A13" s="2" t="s">
        <v>18</v>
      </c>
      <c r="B13" s="20">
        <v>0</v>
      </c>
      <c r="C13" s="21">
        <f t="shared" ref="C12:C13" si="5">D13+E13</f>
        <v>0</v>
      </c>
      <c r="D13" s="22">
        <v>0</v>
      </c>
      <c r="E13" s="23">
        <v>0</v>
      </c>
      <c r="F13" s="24">
        <f t="shared" si="1"/>
        <v>0</v>
      </c>
      <c r="G13" s="25">
        <v>0</v>
      </c>
      <c r="H13" s="23">
        <v>0</v>
      </c>
      <c r="I13" s="26">
        <f t="shared" si="2"/>
        <v>0</v>
      </c>
      <c r="J13" s="27">
        <f t="shared" si="3"/>
        <v>0</v>
      </c>
    </row>
    <row r="14" spans="1:11" s="33" customFormat="1" x14ac:dyDescent="0.3">
      <c r="A14" s="28" t="s">
        <v>42</v>
      </c>
      <c r="B14" s="29">
        <f t="shared" ref="B14:J14" si="6">B11+B12+B13</f>
        <v>628158.44999999995</v>
      </c>
      <c r="C14" s="21">
        <f t="shared" si="6"/>
        <v>438070.87</v>
      </c>
      <c r="D14" s="30">
        <f t="shared" si="6"/>
        <v>48609.659999999996</v>
      </c>
      <c r="E14" s="31">
        <f t="shared" si="6"/>
        <v>628158.44999999995</v>
      </c>
      <c r="F14" s="24">
        <f t="shared" si="6"/>
        <v>-190087.58</v>
      </c>
      <c r="G14" s="21">
        <f t="shared" si="6"/>
        <v>626541.44999999995</v>
      </c>
      <c r="H14" s="31">
        <f t="shared" si="6"/>
        <v>626541.44999999995</v>
      </c>
      <c r="I14" s="26">
        <f t="shared" si="6"/>
        <v>0</v>
      </c>
      <c r="J14" s="27">
        <f t="shared" si="6"/>
        <v>-1617</v>
      </c>
    </row>
    <row r="15" spans="1:11" s="33" customFormat="1" x14ac:dyDescent="0.3">
      <c r="A15" s="34" t="s">
        <v>43</v>
      </c>
      <c r="B15" s="29">
        <f t="shared" ref="B15:H15" si="7">B10+B14</f>
        <v>706830.45</v>
      </c>
      <c r="C15" s="21">
        <f t="shared" si="7"/>
        <v>495937.70999999996</v>
      </c>
      <c r="D15" s="30">
        <f t="shared" si="7"/>
        <v>50090.979999999996</v>
      </c>
      <c r="E15" s="31">
        <f t="shared" si="7"/>
        <v>706830.64999999991</v>
      </c>
      <c r="F15" s="24">
        <f t="shared" si="7"/>
        <v>-210892.74</v>
      </c>
      <c r="G15" s="21">
        <f t="shared" si="7"/>
        <v>700650.64999999991</v>
      </c>
      <c r="H15" s="31">
        <f t="shared" si="7"/>
        <v>700650.64999999991</v>
      </c>
      <c r="I15" s="26">
        <f>I14+I10</f>
        <v>0</v>
      </c>
      <c r="J15" s="27">
        <f>J14+J10</f>
        <v>-6179.8000000000029</v>
      </c>
    </row>
    <row r="16" spans="1:11" x14ac:dyDescent="0.3">
      <c r="A16" s="2" t="s">
        <v>44</v>
      </c>
      <c r="B16" s="20">
        <v>20000</v>
      </c>
      <c r="C16" s="21">
        <v>18163.2</v>
      </c>
      <c r="D16" s="22">
        <v>1651.2</v>
      </c>
      <c r="E16" s="23">
        <v>3302.4</v>
      </c>
      <c r="F16" s="24">
        <f t="shared" si="1"/>
        <v>-1836.7999999999993</v>
      </c>
      <c r="G16" s="25">
        <v>20000</v>
      </c>
      <c r="H16" s="23">
        <v>20000</v>
      </c>
      <c r="I16" s="26">
        <f t="shared" si="2"/>
        <v>0</v>
      </c>
      <c r="J16" s="27">
        <f t="shared" si="3"/>
        <v>0</v>
      </c>
    </row>
    <row r="17" spans="1:10" s="33" customFormat="1" x14ac:dyDescent="0.3">
      <c r="A17" s="28" t="s">
        <v>45</v>
      </c>
      <c r="B17" s="35">
        <f t="shared" ref="B17:H17" si="8">B15+B16</f>
        <v>726830.45</v>
      </c>
      <c r="C17" s="36">
        <v>18163.2</v>
      </c>
      <c r="D17" s="37">
        <f t="shared" si="8"/>
        <v>51742.179999999993</v>
      </c>
      <c r="E17" s="38">
        <f t="shared" si="8"/>
        <v>710133.04999999993</v>
      </c>
      <c r="F17" s="24">
        <f t="shared" si="8"/>
        <v>-212729.53999999998</v>
      </c>
      <c r="G17" s="36">
        <f t="shared" si="8"/>
        <v>720650.64999999991</v>
      </c>
      <c r="H17" s="38">
        <f t="shared" si="8"/>
        <v>720650.64999999991</v>
      </c>
      <c r="I17" s="26">
        <f>I16+I15</f>
        <v>0</v>
      </c>
      <c r="J17" s="27">
        <f>J16+J15</f>
        <v>-6179.8000000000029</v>
      </c>
    </row>
    <row r="18" spans="1:10" ht="72.599999999999994" thickBot="1" x14ac:dyDescent="0.35">
      <c r="C18" s="39" t="s">
        <v>46</v>
      </c>
      <c r="D18" s="40" t="s">
        <v>47</v>
      </c>
      <c r="E18" s="41" t="s">
        <v>48</v>
      </c>
      <c r="G18" s="39" t="s">
        <v>49</v>
      </c>
      <c r="H18" s="41" t="s">
        <v>50</v>
      </c>
    </row>
    <row r="19" spans="1:10" x14ac:dyDescent="0.3">
      <c r="A19" s="42"/>
      <c r="D19" s="43"/>
      <c r="E19" s="43"/>
      <c r="I19" s="44"/>
    </row>
    <row r="20" spans="1:10" x14ac:dyDescent="0.3">
      <c r="A20" s="42"/>
    </row>
  </sheetData>
  <mergeCells count="11">
    <mergeCell ref="I4:I5"/>
    <mergeCell ref="J4:J5"/>
    <mergeCell ref="C2:E3"/>
    <mergeCell ref="G2:H3"/>
    <mergeCell ref="A4:A5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 ПФХД</vt:lpstr>
      <vt:lpstr>Доп.инф. (коммун. и связь)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2023-12-05T08:03:10Z</dcterms:modified>
</cp:coreProperties>
</file>